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4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'1кв'!$A$1:$E$50</definedName>
    <definedName name="_xlnm.Print_Area" localSheetId="1">'2кв'!$A$1:$E$50</definedName>
    <definedName name="_xlnm.Print_Area" localSheetId="2">'3кв'!$A$1:$E$51</definedName>
    <definedName name="_xlnm.Print_Area" localSheetId="3">'4кв'!$A$1:$E$50</definedName>
  </definedNames>
  <calcPr calcId="152511"/>
</workbook>
</file>

<file path=xl/calcChain.xml><?xml version="1.0" encoding="utf-8"?>
<calcChain xmlns="http://schemas.openxmlformats.org/spreadsheetml/2006/main">
  <c r="C15" i="30" l="1"/>
  <c r="C20" i="30"/>
  <c r="C19" i="30"/>
  <c r="C18" i="30"/>
  <c r="C13" i="30"/>
  <c r="C14" i="30"/>
  <c r="C12" i="30"/>
  <c r="C10" i="30"/>
  <c r="C9" i="30"/>
  <c r="C8" i="30"/>
  <c r="C6" i="30"/>
  <c r="B45" i="29"/>
  <c r="E25" i="29"/>
  <c r="C28" i="30"/>
  <c r="C16" i="30"/>
  <c r="C22" i="30" l="1"/>
  <c r="C23" i="30" s="1"/>
  <c r="E23" i="29" l="1"/>
  <c r="E22" i="29"/>
  <c r="E27" i="29" s="1"/>
  <c r="B49" i="29" s="1"/>
  <c r="B50" i="29" l="1"/>
  <c r="B49" i="28"/>
  <c r="E28" i="28"/>
  <c r="E26" i="28"/>
  <c r="B46" i="28" l="1"/>
  <c r="E23" i="28"/>
  <c r="E22" i="28"/>
  <c r="B50" i="28" l="1"/>
  <c r="B51" i="28" s="1"/>
  <c r="B45" i="27"/>
  <c r="B48" i="27"/>
  <c r="E23" i="27"/>
  <c r="E22" i="27"/>
  <c r="E27" i="27" l="1"/>
  <c r="B49" i="27" s="1"/>
  <c r="B50" i="27" s="1"/>
  <c r="B48" i="26"/>
  <c r="E23" i="26"/>
  <c r="E22" i="26"/>
  <c r="E27" i="26" s="1"/>
  <c r="B49" i="26" s="1"/>
  <c r="B50" i="26" l="1"/>
</calcChain>
</file>

<file path=xl/sharedStrings.xml><?xml version="1.0" encoding="utf-8"?>
<sst xmlns="http://schemas.openxmlformats.org/spreadsheetml/2006/main" count="265" uniqueCount="101">
  <si>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</si>
  <si>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</si>
  <si>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</si>
  <si>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</si>
  <si>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</si>
  <si>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</si>
  <si>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</si>
  <si>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</si>
  <si>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</si>
  <si>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</si>
  <si>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</si>
  <si>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</si>
  <si>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</si>
  <si>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</si>
  <si>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</si>
  <si>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</si>
  <si>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</si>
  <si>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</si>
  <si>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</si>
  <si>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</si>
  <si>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</si>
  <si>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</si>
  <si>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</si>
  <si>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</si>
  <si>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</si>
  <si>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13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</si>
  <si>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Бессарабова Сергея Васильевича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</si>
  <si>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21.02.2013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</si>
  <si>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</si>
  <si>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</si>
  <si>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</si>
  <si>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</si>
  <si>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</si>
  <si>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</si>
  <si>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Заказчик - Собственники МКД, в лице председателя совета МКД Бессарабова С.В.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</si>
  <si>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</si>
  <si>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</si>
  <si>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</si>
  <si>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</si>
  <si>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>Общая площадь квартир - 639,8 м2</t>
  </si>
  <si>
    <t xml:space="preserve">Общехозяйственные расходы </t>
  </si>
  <si>
    <t>Остаток на начало квартала</t>
  </si>
  <si>
    <t>Услуги по содержанию многоквартирного дома ( без стоимости услуги проверки вентканалов)</t>
  </si>
  <si>
    <t xml:space="preserve">определена приложением № 9 к договору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</si>
  <si>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</si>
  <si>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 Бовкун А.А.</t>
  </si>
  <si>
    <t>интернет Ростелеком</t>
  </si>
  <si>
    <t>Предъявлено населению 45681,72</t>
  </si>
  <si>
    <t>за 1 квартал 2024 года</t>
  </si>
  <si>
    <t>31.03.2024 г.</t>
  </si>
  <si>
    <t>Корректировка расходов по договору с ОАО "Газпром газораспределения Воронеж" (по статье содержание МКД)</t>
  </si>
  <si>
    <t>за 2023 г.</t>
  </si>
  <si>
    <t xml:space="preserve">           2. Всего за период с "01" 01 2024 г. по "31" 03 2024 г. выполнено работ (оказано услуг) на общую сумму сорок тысяч триста двадцать шесть рублей 86 копеек.</t>
  </si>
  <si>
    <t>за 2 квартал 2024 года</t>
  </si>
  <si>
    <t>30.06.2024 г.</t>
  </si>
  <si>
    <t>2 квартал</t>
  </si>
  <si>
    <t>Поверка ОДПУ ТЭ</t>
  </si>
  <si>
    <t>за 3 квартал 2024 года</t>
  </si>
  <si>
    <t>30.09.2024 г.</t>
  </si>
  <si>
    <t>3 квартал</t>
  </si>
  <si>
    <t>Ремонт трещин по фасаду (смета)</t>
  </si>
  <si>
    <t>Замена стояка отопления  (кв.4)</t>
  </si>
  <si>
    <t>сентябрь</t>
  </si>
  <si>
    <t>ч/ч</t>
  </si>
  <si>
    <t xml:space="preserve">           2. Всего за период с "01" 07 2024 г. по "31" 09 2024 г. выполнено работ (оказано услуг) на общую сумму шестьдесят семь тысяч триста двадцать семь рублей 43 копейки.</t>
  </si>
  <si>
    <t>Предъявлено населению 49789,23</t>
  </si>
  <si>
    <t>за 4 квартал 2024 года</t>
  </si>
  <si>
    <t>31.12.2024 г.</t>
  </si>
  <si>
    <t>ОТЧЕТ</t>
  </si>
  <si>
    <t>О ВЫПОЛНЕННЫХ РАБОТАХ И ДВИЖЕНИИ  СРЕДСТВ</t>
  </si>
  <si>
    <t>НА ЛИЦЕВОМ СЧЕТЕ  за  период  с 01.01.2024 г. по 31.12.2024 г.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</si>
  <si>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</si>
  <si>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</si>
  <si>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</si>
  <si>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за размещение оборудования в МОП интернет Ростелеком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</si>
  <si>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</si>
  <si>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</si>
  <si>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</si>
  <si>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</si>
  <si>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</si>
  <si>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 xml:space="preserve">   * Корректировка расходов по договору с ОАО "Газпром газораспределения Воронеж" (по статье содержание МКД)</t>
  </si>
  <si>
    <t>Итого расходов</t>
  </si>
  <si>
    <t>Остаток средств на 01.01.2025</t>
  </si>
  <si>
    <t>Справочно:</t>
  </si>
  <si>
    <t>Задолженность населения по оплате на 01.01.2024г.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</si>
  <si>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</si>
  <si>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</si>
  <si>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</si>
  <si>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Отчет за 2024 год.</t>
  </si>
  <si>
    <t>Перечень предлагаемых работ на 2025  год.</t>
  </si>
  <si>
    <t>Предложение по структуре тарифа на 2025  год.</t>
  </si>
  <si>
    <t>_____________________________________________</t>
  </si>
  <si>
    <t>по ж.д. ул. Свердлова, д. 13</t>
  </si>
  <si>
    <t>Опиловка деревьев</t>
  </si>
  <si>
    <t>4 квартал</t>
  </si>
  <si>
    <t>декабрь</t>
  </si>
  <si>
    <t xml:space="preserve">           2. Всего за период с "01" 10 2024 г. по "31" 12 2024 г. выполнено работ (оказано услуг) на общую сумму сорок четыре тысячи сто тридцать пять рублей 97 копеек.</t>
  </si>
  <si>
    <t>Начислено всего 190941,9</t>
  </si>
  <si>
    <t xml:space="preserve">   * Поверка ОДПУ ТЭ</t>
  </si>
  <si>
    <t xml:space="preserve">   * Ремонт трещин по фасаду (смета)</t>
  </si>
  <si>
    <t>Непредвиденные работы 18 ч/ч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</si>
</sst>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4" fillId="0" borderId="0" xfId="0" applyFont="1" applyAlignme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164" fontId="4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wrapText="1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 applyBorder="1"/>
    <xf numFmtId="43" fontId="16" fillId="0" borderId="0" xfId="0" applyNumberFormat="1" applyFont="1"/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22" zoomScaleSheetLayoutView="100" workbookViewId="0">
      <selection activeCell="B48" sqref="B4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5703125" style="2" bestFit="1" customWidth="1"/>
    <col min="7" max="7" width="9.140625" style="2"/>
    <col min="8" max="8" width="11.42578125" style="2" customWidth="1"/>
    <col min="9" max="16384" width="9.140625" style="2"/>
  </cols>
  <sheetData>
    <row r="1" spans="1:5" ht="15.75" x14ac:dyDescent="0.25">
      <c r="A1" s="50" t="s">
        <v>11</v>
      </c>
      <c r="B1" s="50"/>
      <c r="C1" s="50"/>
      <c r="D1" s="50"/>
      <c r="E1" s="50"/>
    </row>
    <row r="2" spans="1:5" ht="37.5" customHeight="1" x14ac:dyDescent="0.25">
      <c r="A2" s="51" t="s">
        <v>12</v>
      </c>
      <c r="B2" s="52"/>
      <c r="C2" s="52"/>
      <c r="D2" s="52"/>
      <c r="E2" s="52"/>
    </row>
    <row r="3" spans="1:5" ht="13.9" customHeight="1" x14ac:dyDescent="0.25">
      <c r="A3" s="53" t="s">
        <v>48</v>
      </c>
      <c r="B3" s="53"/>
      <c r="C3" s="53"/>
      <c r="D3" s="53"/>
      <c r="E3" s="53"/>
    </row>
    <row r="4" spans="1:5" s="1" customFormat="1" ht="15.75" x14ac:dyDescent="0.25">
      <c r="A4" s="24" t="s">
        <v>13</v>
      </c>
      <c r="B4" s="25"/>
      <c r="C4" s="25"/>
      <c r="D4" s="30"/>
      <c r="E4" s="29" t="s">
        <v>49</v>
      </c>
    </row>
    <row r="5" spans="1:5" x14ac:dyDescent="0.25">
      <c r="A5" s="28"/>
      <c r="B5" s="4"/>
      <c r="C5" s="4"/>
      <c r="D5" s="4"/>
      <c r="E5" s="4"/>
    </row>
    <row r="6" spans="1:5" x14ac:dyDescent="0.25">
      <c r="A6" s="54" t="s">
        <v>0</v>
      </c>
      <c r="B6" s="54"/>
      <c r="C6" s="54"/>
      <c r="D6" s="54"/>
      <c r="E6" s="54"/>
    </row>
    <row r="7" spans="1:5" x14ac:dyDescent="0.25">
      <c r="A7" s="55" t="s">
        <v>25</v>
      </c>
      <c r="B7" s="55"/>
      <c r="C7" s="55"/>
      <c r="D7" s="55"/>
      <c r="E7" s="55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54" t="s">
        <v>26</v>
      </c>
      <c r="B9" s="54"/>
      <c r="C9" s="54"/>
      <c r="D9" s="54"/>
      <c r="E9" s="54"/>
    </row>
    <row r="10" spans="1:5" ht="21" customHeight="1" x14ac:dyDescent="0.25">
      <c r="A10" s="58" t="s">
        <v>14</v>
      </c>
      <c r="B10" s="59"/>
      <c r="C10" s="59"/>
      <c r="D10" s="59"/>
      <c r="E10" s="59"/>
    </row>
    <row r="11" spans="1:5" ht="30.6" customHeight="1" x14ac:dyDescent="0.25">
      <c r="A11" s="54" t="s">
        <v>27</v>
      </c>
      <c r="B11" s="54"/>
      <c r="C11" s="54"/>
      <c r="D11" s="54"/>
      <c r="E11" s="54"/>
    </row>
    <row r="12" spans="1:5" ht="18.75" customHeight="1" x14ac:dyDescent="0.25">
      <c r="A12" s="57" t="s">
        <v>15</v>
      </c>
      <c r="B12" s="60"/>
      <c r="C12" s="60"/>
      <c r="D12" s="60"/>
      <c r="E12" s="60"/>
    </row>
    <row r="13" spans="1:5" ht="20.25" customHeight="1" x14ac:dyDescent="0.25">
      <c r="A13" s="54" t="s">
        <v>22</v>
      </c>
      <c r="B13" s="54"/>
      <c r="C13" s="54"/>
      <c r="D13" s="54"/>
      <c r="E13" s="54"/>
    </row>
    <row r="14" spans="1:5" x14ac:dyDescent="0.25">
      <c r="A14" s="57" t="s">
        <v>2</v>
      </c>
      <c r="B14" s="60"/>
      <c r="C14" s="60"/>
      <c r="D14" s="60"/>
      <c r="E14" s="60"/>
    </row>
    <row r="15" spans="1:5" x14ac:dyDescent="0.25">
      <c r="A15" s="54" t="s">
        <v>44</v>
      </c>
      <c r="B15" s="54"/>
      <c r="C15" s="54"/>
      <c r="D15" s="54"/>
      <c r="E15" s="54"/>
    </row>
    <row r="16" spans="1:5" ht="15.6" customHeight="1" x14ac:dyDescent="0.25">
      <c r="A16" s="57" t="s">
        <v>16</v>
      </c>
      <c r="B16" s="60"/>
      <c r="C16" s="60"/>
      <c r="D16" s="60"/>
      <c r="E16" s="60"/>
    </row>
    <row r="17" spans="1:7" ht="30" customHeight="1" x14ac:dyDescent="0.25">
      <c r="A17" s="54" t="s">
        <v>17</v>
      </c>
      <c r="B17" s="54"/>
      <c r="C17" s="54"/>
      <c r="D17" s="54"/>
      <c r="E17" s="54"/>
    </row>
    <row r="18" spans="1:7" ht="61.15" customHeight="1" x14ac:dyDescent="0.25">
      <c r="A18" s="54" t="s">
        <v>28</v>
      </c>
      <c r="B18" s="54"/>
      <c r="C18" s="54"/>
      <c r="D18" s="54"/>
      <c r="E18" s="54"/>
    </row>
    <row r="19" spans="1:7" ht="28.5" customHeight="1" x14ac:dyDescent="0.25">
      <c r="A19" s="56" t="s">
        <v>29</v>
      </c>
      <c r="B19" s="56"/>
      <c r="C19" s="56"/>
      <c r="D19" s="56"/>
      <c r="E19" s="56"/>
    </row>
    <row r="20" spans="1:7" x14ac:dyDescent="0.25">
      <c r="A20" s="56"/>
      <c r="B20" s="56"/>
      <c r="C20" s="56"/>
      <c r="D20" s="56"/>
      <c r="E20" s="56"/>
      <c r="F20" s="2">
        <v>639.79999999999995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63" x14ac:dyDescent="0.25">
      <c r="A22" s="18" t="s">
        <v>42</v>
      </c>
      <c r="B22" s="8" t="s">
        <v>43</v>
      </c>
      <c r="C22" s="3" t="s">
        <v>4</v>
      </c>
      <c r="D22" s="3">
        <v>16.399999999999999</v>
      </c>
      <c r="E22" s="7">
        <f>D22*F20*G20</f>
        <v>31478.159999999993</v>
      </c>
    </row>
    <row r="23" spans="1:7" x14ac:dyDescent="0.25">
      <c r="A23" s="6" t="s">
        <v>40</v>
      </c>
      <c r="B23" s="8" t="s">
        <v>23</v>
      </c>
      <c r="C23" s="3" t="s">
        <v>4</v>
      </c>
      <c r="D23" s="3">
        <v>4.3600000000000003</v>
      </c>
      <c r="E23" s="7">
        <f>D23*F20*G20</f>
        <v>8368.5839999999989</v>
      </c>
    </row>
    <row r="24" spans="1:7" x14ac:dyDescent="0.25">
      <c r="A24" s="6" t="s">
        <v>30</v>
      </c>
      <c r="B24" s="8" t="s">
        <v>31</v>
      </c>
      <c r="C24" s="3" t="s">
        <v>32</v>
      </c>
      <c r="D24" s="3"/>
      <c r="E24" s="7">
        <v>165.12</v>
      </c>
    </row>
    <row r="25" spans="1:7" s="38" customFormat="1" ht="60" x14ac:dyDescent="0.25">
      <c r="A25" s="34" t="s">
        <v>50</v>
      </c>
      <c r="B25" s="35" t="s">
        <v>51</v>
      </c>
      <c r="C25" s="36" t="s">
        <v>32</v>
      </c>
      <c r="D25" s="36"/>
      <c r="E25" s="37">
        <v>315</v>
      </c>
    </row>
    <row r="26" spans="1:7" x14ac:dyDescent="0.25">
      <c r="A26" s="22"/>
      <c r="B26" s="23"/>
      <c r="C26" s="20"/>
      <c r="D26" s="23"/>
      <c r="E26" s="21"/>
    </row>
    <row r="27" spans="1:7" s="13" customFormat="1" ht="14.25" x14ac:dyDescent="0.2">
      <c r="A27" s="9" t="s">
        <v>24</v>
      </c>
      <c r="B27" s="10"/>
      <c r="C27" s="11"/>
      <c r="D27" s="11"/>
      <c r="E27" s="12">
        <f>SUM(E22:E26)</f>
        <v>40326.863999999994</v>
      </c>
    </row>
    <row r="29" spans="1:7" ht="40.5" customHeight="1" x14ac:dyDescent="0.25">
      <c r="A29" s="62" t="s">
        <v>52</v>
      </c>
      <c r="B29" s="62"/>
      <c r="C29" s="62"/>
      <c r="D29" s="62"/>
      <c r="E29" s="62"/>
    </row>
    <row r="30" spans="1:7" ht="33.75" customHeight="1" x14ac:dyDescent="0.25">
      <c r="A30" s="54" t="s">
        <v>21</v>
      </c>
      <c r="B30" s="54"/>
      <c r="C30" s="54"/>
      <c r="D30" s="54"/>
      <c r="E30" s="54"/>
    </row>
    <row r="31" spans="1:7" x14ac:dyDescent="0.25">
      <c r="A31" s="54" t="s">
        <v>20</v>
      </c>
      <c r="B31" s="54"/>
      <c r="C31" s="54"/>
      <c r="D31" s="54"/>
      <c r="E31" s="54"/>
    </row>
    <row r="32" spans="1:7" ht="34.5" customHeight="1" x14ac:dyDescent="0.25">
      <c r="A32" s="54" t="s">
        <v>33</v>
      </c>
      <c r="B32" s="54"/>
      <c r="C32" s="54"/>
      <c r="D32" s="54"/>
      <c r="E32" s="54"/>
    </row>
    <row r="33" spans="1:6" ht="16.5" customHeight="1" x14ac:dyDescent="0.25">
      <c r="A33" s="54" t="s">
        <v>18</v>
      </c>
      <c r="B33" s="54"/>
      <c r="C33" s="54"/>
      <c r="D33" s="54"/>
      <c r="E33" s="54"/>
    </row>
    <row r="34" spans="1:6" x14ac:dyDescent="0.25">
      <c r="A34" s="63" t="s">
        <v>5</v>
      </c>
      <c r="B34" s="63"/>
      <c r="C34" s="63"/>
      <c r="D34" s="63"/>
      <c r="E34" s="63"/>
    </row>
    <row r="35" spans="1:6" x14ac:dyDescent="0.25">
      <c r="A35" s="54" t="s">
        <v>18</v>
      </c>
      <c r="B35" s="54"/>
      <c r="C35" s="54"/>
      <c r="D35" s="54"/>
      <c r="E35" s="54"/>
    </row>
    <row r="36" spans="1:6" x14ac:dyDescent="0.25">
      <c r="A36" s="64" t="s">
        <v>45</v>
      </c>
      <c r="B36" s="64"/>
      <c r="C36" s="64"/>
      <c r="D36" s="64"/>
      <c r="E36" s="64"/>
    </row>
    <row r="37" spans="1:6" x14ac:dyDescent="0.25">
      <c r="B37" s="61" t="s">
        <v>19</v>
      </c>
      <c r="C37" s="61"/>
      <c r="D37" s="61"/>
      <c r="E37" s="5" t="s">
        <v>6</v>
      </c>
    </row>
    <row r="38" spans="1:6" x14ac:dyDescent="0.25">
      <c r="A38" s="27"/>
      <c r="B38" s="27"/>
      <c r="C38" s="27"/>
      <c r="D38" s="27"/>
      <c r="E38" s="27"/>
    </row>
    <row r="39" spans="1:6" x14ac:dyDescent="0.25">
      <c r="A39" s="64" t="s">
        <v>34</v>
      </c>
      <c r="B39" s="64"/>
      <c r="C39" s="64"/>
      <c r="D39" s="64"/>
      <c r="E39" s="64"/>
    </row>
    <row r="40" spans="1:6" x14ac:dyDescent="0.25">
      <c r="B40" s="61" t="s">
        <v>19</v>
      </c>
      <c r="C40" s="61"/>
      <c r="D40" s="61"/>
      <c r="E40" s="5" t="s">
        <v>6</v>
      </c>
    </row>
    <row r="43" spans="1:6" x14ac:dyDescent="0.25">
      <c r="A43" s="2" t="s">
        <v>39</v>
      </c>
    </row>
    <row r="44" spans="1:6" x14ac:dyDescent="0.25">
      <c r="A44" s="13" t="s">
        <v>35</v>
      </c>
    </row>
    <row r="45" spans="1:6" x14ac:dyDescent="0.25">
      <c r="A45" s="2" t="s">
        <v>41</v>
      </c>
      <c r="B45" s="14">
        <v>25632.55</v>
      </c>
    </row>
    <row r="46" spans="1:6" x14ac:dyDescent="0.25">
      <c r="A46" s="16" t="s">
        <v>47</v>
      </c>
      <c r="B46" s="15"/>
    </row>
    <row r="47" spans="1:6" x14ac:dyDescent="0.25">
      <c r="A47" s="2" t="s">
        <v>37</v>
      </c>
      <c r="B47" s="15">
        <v>44215.64</v>
      </c>
      <c r="F47" s="19"/>
    </row>
    <row r="48" spans="1:6" x14ac:dyDescent="0.25">
      <c r="A48" s="2" t="s">
        <v>46</v>
      </c>
      <c r="B48" s="15">
        <f>150*3</f>
        <v>450</v>
      </c>
      <c r="F48" s="19"/>
    </row>
    <row r="49" spans="1:2" ht="30" x14ac:dyDescent="0.25">
      <c r="A49" s="26" t="s">
        <v>38</v>
      </c>
      <c r="B49" s="15">
        <f>E27</f>
        <v>40326.863999999994</v>
      </c>
    </row>
    <row r="50" spans="1:2" x14ac:dyDescent="0.25">
      <c r="A50" s="13" t="s">
        <v>36</v>
      </c>
      <c r="B50" s="17">
        <f>B45+B47+B48-B49</f>
        <v>29971.326000000008</v>
      </c>
    </row>
    <row r="52" spans="1:2" x14ac:dyDescent="0.25">
      <c r="B52" s="2">
        <v>25632.55</v>
      </c>
    </row>
  </sheetData>
  <mergeCells count="29">
    <mergeCell ref="B40:D40"/>
    <mergeCell ref="A20:E20"/>
    <mergeCell ref="A29:E29"/>
    <mergeCell ref="A30:E30"/>
    <mergeCell ref="A31:E31"/>
    <mergeCell ref="A32:E32"/>
    <mergeCell ref="A33:E33"/>
    <mergeCell ref="A34:E34"/>
    <mergeCell ref="A35:E35"/>
    <mergeCell ref="A36:E36"/>
    <mergeCell ref="B37:D37"/>
    <mergeCell ref="A39:E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5703125" style="2" bestFit="1" customWidth="1"/>
    <col min="7" max="7" width="9.140625" style="2"/>
    <col min="8" max="8" width="11.42578125" style="2" customWidth="1"/>
    <col min="9" max="16384" width="9.140625" style="2"/>
  </cols>
  <sheetData>
    <row r="1" spans="1:5" ht="15.75" x14ac:dyDescent="0.25">
      <c r="A1" s="50" t="s">
        <v>11</v>
      </c>
      <c r="B1" s="50"/>
      <c r="C1" s="50"/>
      <c r="D1" s="50"/>
      <c r="E1" s="50"/>
    </row>
    <row r="2" spans="1:5" ht="37.5" customHeight="1" x14ac:dyDescent="0.25">
      <c r="A2" s="51" t="s">
        <v>12</v>
      </c>
      <c r="B2" s="52"/>
      <c r="C2" s="52"/>
      <c r="D2" s="52"/>
      <c r="E2" s="52"/>
    </row>
    <row r="3" spans="1:5" ht="13.9" customHeight="1" x14ac:dyDescent="0.25">
      <c r="A3" s="53" t="s">
        <v>53</v>
      </c>
      <c r="B3" s="53"/>
      <c r="C3" s="53"/>
      <c r="D3" s="53"/>
      <c r="E3" s="53"/>
    </row>
    <row r="4" spans="1:5" s="1" customFormat="1" ht="15.75" x14ac:dyDescent="0.25">
      <c r="A4" s="24" t="s">
        <v>13</v>
      </c>
      <c r="B4" s="25"/>
      <c r="C4" s="25"/>
      <c r="D4" s="30"/>
      <c r="E4" s="29" t="s">
        <v>54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54" t="s">
        <v>0</v>
      </c>
      <c r="B6" s="54"/>
      <c r="C6" s="54"/>
      <c r="D6" s="54"/>
      <c r="E6" s="54"/>
    </row>
    <row r="7" spans="1:5" x14ac:dyDescent="0.25">
      <c r="A7" s="55" t="s">
        <v>25</v>
      </c>
      <c r="B7" s="55"/>
      <c r="C7" s="55"/>
      <c r="D7" s="55"/>
      <c r="E7" s="55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54" t="s">
        <v>26</v>
      </c>
      <c r="B9" s="54"/>
      <c r="C9" s="54"/>
      <c r="D9" s="54"/>
      <c r="E9" s="54"/>
    </row>
    <row r="10" spans="1:5" ht="21" customHeight="1" x14ac:dyDescent="0.25">
      <c r="A10" s="58" t="s">
        <v>14</v>
      </c>
      <c r="B10" s="59"/>
      <c r="C10" s="59"/>
      <c r="D10" s="59"/>
      <c r="E10" s="59"/>
    </row>
    <row r="11" spans="1:5" ht="30.6" customHeight="1" x14ac:dyDescent="0.25">
      <c r="A11" s="54" t="s">
        <v>27</v>
      </c>
      <c r="B11" s="54"/>
      <c r="C11" s="54"/>
      <c r="D11" s="54"/>
      <c r="E11" s="54"/>
    </row>
    <row r="12" spans="1:5" ht="18.75" customHeight="1" x14ac:dyDescent="0.25">
      <c r="A12" s="57" t="s">
        <v>15</v>
      </c>
      <c r="B12" s="60"/>
      <c r="C12" s="60"/>
      <c r="D12" s="60"/>
      <c r="E12" s="60"/>
    </row>
    <row r="13" spans="1:5" ht="20.25" customHeight="1" x14ac:dyDescent="0.25">
      <c r="A13" s="54" t="s">
        <v>22</v>
      </c>
      <c r="B13" s="54"/>
      <c r="C13" s="54"/>
      <c r="D13" s="54"/>
      <c r="E13" s="54"/>
    </row>
    <row r="14" spans="1:5" x14ac:dyDescent="0.25">
      <c r="A14" s="57" t="s">
        <v>2</v>
      </c>
      <c r="B14" s="60"/>
      <c r="C14" s="60"/>
      <c r="D14" s="60"/>
      <c r="E14" s="60"/>
    </row>
    <row r="15" spans="1:5" x14ac:dyDescent="0.25">
      <c r="A15" s="54" t="s">
        <v>44</v>
      </c>
      <c r="B15" s="54"/>
      <c r="C15" s="54"/>
      <c r="D15" s="54"/>
      <c r="E15" s="54"/>
    </row>
    <row r="16" spans="1:5" ht="15.6" customHeight="1" x14ac:dyDescent="0.25">
      <c r="A16" s="57" t="s">
        <v>16</v>
      </c>
      <c r="B16" s="60"/>
      <c r="C16" s="60"/>
      <c r="D16" s="60"/>
      <c r="E16" s="60"/>
    </row>
    <row r="17" spans="1:7" ht="30" customHeight="1" x14ac:dyDescent="0.25">
      <c r="A17" s="54" t="s">
        <v>17</v>
      </c>
      <c r="B17" s="54"/>
      <c r="C17" s="54"/>
      <c r="D17" s="54"/>
      <c r="E17" s="54"/>
    </row>
    <row r="18" spans="1:7" ht="61.15" customHeight="1" x14ac:dyDescent="0.25">
      <c r="A18" s="54" t="s">
        <v>28</v>
      </c>
      <c r="B18" s="54"/>
      <c r="C18" s="54"/>
      <c r="D18" s="54"/>
      <c r="E18" s="54"/>
    </row>
    <row r="19" spans="1:7" ht="28.5" customHeight="1" x14ac:dyDescent="0.25">
      <c r="A19" s="56" t="s">
        <v>29</v>
      </c>
      <c r="B19" s="56"/>
      <c r="C19" s="56"/>
      <c r="D19" s="56"/>
      <c r="E19" s="56"/>
    </row>
    <row r="20" spans="1:7" x14ac:dyDescent="0.25">
      <c r="A20" s="56"/>
      <c r="B20" s="56"/>
      <c r="C20" s="56"/>
      <c r="D20" s="56"/>
      <c r="E20" s="56"/>
      <c r="F20" s="2">
        <v>639.79999999999995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63" x14ac:dyDescent="0.25">
      <c r="A22" s="18" t="s">
        <v>42</v>
      </c>
      <c r="B22" s="43" t="s">
        <v>43</v>
      </c>
      <c r="C22" s="3" t="s">
        <v>4</v>
      </c>
      <c r="D22" s="3">
        <v>16.399999999999999</v>
      </c>
      <c r="E22" s="7">
        <f>D22*F20*G20</f>
        <v>31478.159999999993</v>
      </c>
    </row>
    <row r="23" spans="1:7" x14ac:dyDescent="0.25">
      <c r="A23" s="6" t="s">
        <v>40</v>
      </c>
      <c r="B23" s="43" t="s">
        <v>23</v>
      </c>
      <c r="C23" s="3" t="s">
        <v>4</v>
      </c>
      <c r="D23" s="3">
        <v>4.3600000000000003</v>
      </c>
      <c r="E23" s="7">
        <f>D23*F20*G20</f>
        <v>8368.5839999999989</v>
      </c>
    </row>
    <row r="24" spans="1:7" x14ac:dyDescent="0.25">
      <c r="A24" s="6" t="s">
        <v>30</v>
      </c>
      <c r="B24" s="43" t="s">
        <v>55</v>
      </c>
      <c r="C24" s="3" t="s">
        <v>32</v>
      </c>
      <c r="D24" s="3"/>
      <c r="E24" s="7">
        <v>337.58</v>
      </c>
    </row>
    <row r="25" spans="1:7" x14ac:dyDescent="0.25">
      <c r="A25" s="6" t="s">
        <v>56</v>
      </c>
      <c r="B25" s="43" t="s">
        <v>55</v>
      </c>
      <c r="C25" s="20" t="s">
        <v>32</v>
      </c>
      <c r="D25" s="42"/>
      <c r="E25" s="21">
        <v>16900</v>
      </c>
    </row>
    <row r="26" spans="1:7" x14ac:dyDescent="0.25">
      <c r="A26" s="45"/>
      <c r="B26" s="44"/>
      <c r="C26" s="20"/>
      <c r="D26" s="23"/>
      <c r="E26" s="21"/>
    </row>
    <row r="27" spans="1:7" s="13" customFormat="1" ht="14.25" x14ac:dyDescent="0.2">
      <c r="A27" s="9" t="s">
        <v>24</v>
      </c>
      <c r="B27" s="10"/>
      <c r="C27" s="11"/>
      <c r="D27" s="11"/>
      <c r="E27" s="12">
        <f>SUM(E22:E26)</f>
        <v>57084.323999999993</v>
      </c>
    </row>
    <row r="29" spans="1:7" ht="40.5" customHeight="1" x14ac:dyDescent="0.25">
      <c r="A29" s="62" t="s">
        <v>52</v>
      </c>
      <c r="B29" s="62"/>
      <c r="C29" s="62"/>
      <c r="D29" s="62"/>
      <c r="E29" s="62"/>
    </row>
    <row r="30" spans="1:7" ht="33.75" customHeight="1" x14ac:dyDescent="0.25">
      <c r="A30" s="54" t="s">
        <v>21</v>
      </c>
      <c r="B30" s="54"/>
      <c r="C30" s="54"/>
      <c r="D30" s="54"/>
      <c r="E30" s="54"/>
    </row>
    <row r="31" spans="1:7" x14ac:dyDescent="0.25">
      <c r="A31" s="54" t="s">
        <v>20</v>
      </c>
      <c r="B31" s="54"/>
      <c r="C31" s="54"/>
      <c r="D31" s="54"/>
      <c r="E31" s="54"/>
    </row>
    <row r="32" spans="1:7" ht="34.5" customHeight="1" x14ac:dyDescent="0.25">
      <c r="A32" s="54" t="s">
        <v>33</v>
      </c>
      <c r="B32" s="54"/>
      <c r="C32" s="54"/>
      <c r="D32" s="54"/>
      <c r="E32" s="54"/>
    </row>
    <row r="33" spans="1:6" ht="16.5" customHeight="1" x14ac:dyDescent="0.25">
      <c r="A33" s="54" t="s">
        <v>18</v>
      </c>
      <c r="B33" s="54"/>
      <c r="C33" s="54"/>
      <c r="D33" s="54"/>
      <c r="E33" s="54"/>
    </row>
    <row r="34" spans="1:6" x14ac:dyDescent="0.25">
      <c r="A34" s="63" t="s">
        <v>5</v>
      </c>
      <c r="B34" s="63"/>
      <c r="C34" s="63"/>
      <c r="D34" s="63"/>
      <c r="E34" s="63"/>
    </row>
    <row r="35" spans="1:6" x14ac:dyDescent="0.25">
      <c r="A35" s="54" t="s">
        <v>18</v>
      </c>
      <c r="B35" s="54"/>
      <c r="C35" s="54"/>
      <c r="D35" s="54"/>
      <c r="E35" s="54"/>
    </row>
    <row r="36" spans="1:6" x14ac:dyDescent="0.25">
      <c r="A36" s="64" t="s">
        <v>45</v>
      </c>
      <c r="B36" s="64"/>
      <c r="C36" s="64"/>
      <c r="D36" s="64"/>
      <c r="E36" s="64"/>
    </row>
    <row r="37" spans="1:6" x14ac:dyDescent="0.25">
      <c r="B37" s="61" t="s">
        <v>19</v>
      </c>
      <c r="C37" s="61"/>
      <c r="D37" s="61"/>
      <c r="E37" s="5" t="s">
        <v>6</v>
      </c>
    </row>
    <row r="38" spans="1:6" x14ac:dyDescent="0.25">
      <c r="A38" s="32"/>
      <c r="B38" s="32"/>
      <c r="C38" s="32"/>
      <c r="D38" s="32"/>
      <c r="E38" s="32"/>
    </row>
    <row r="39" spans="1:6" x14ac:dyDescent="0.25">
      <c r="A39" s="64" t="s">
        <v>34</v>
      </c>
      <c r="B39" s="64"/>
      <c r="C39" s="64"/>
      <c r="D39" s="64"/>
      <c r="E39" s="64"/>
    </row>
    <row r="40" spans="1:6" x14ac:dyDescent="0.25">
      <c r="B40" s="61" t="s">
        <v>19</v>
      </c>
      <c r="C40" s="61"/>
      <c r="D40" s="61"/>
      <c r="E40" s="5" t="s">
        <v>6</v>
      </c>
    </row>
    <row r="43" spans="1:6" x14ac:dyDescent="0.25">
      <c r="A43" s="2" t="s">
        <v>39</v>
      </c>
    </row>
    <row r="44" spans="1:6" x14ac:dyDescent="0.25">
      <c r="A44" s="13" t="s">
        <v>35</v>
      </c>
    </row>
    <row r="45" spans="1:6" x14ac:dyDescent="0.25">
      <c r="A45" s="2" t="s">
        <v>41</v>
      </c>
      <c r="B45" s="14">
        <f>'1кв'!B50</f>
        <v>29971.326000000008</v>
      </c>
    </row>
    <row r="46" spans="1:6" x14ac:dyDescent="0.25">
      <c r="A46" s="16" t="s">
        <v>47</v>
      </c>
      <c r="B46" s="15"/>
    </row>
    <row r="47" spans="1:6" x14ac:dyDescent="0.25">
      <c r="A47" s="2" t="s">
        <v>37</v>
      </c>
      <c r="B47" s="15">
        <v>47147.8</v>
      </c>
      <c r="F47" s="19"/>
    </row>
    <row r="48" spans="1:6" x14ac:dyDescent="0.25">
      <c r="A48" s="2" t="s">
        <v>46</v>
      </c>
      <c r="B48" s="15">
        <f>150*3</f>
        <v>450</v>
      </c>
      <c r="F48" s="19"/>
    </row>
    <row r="49" spans="1:2" ht="30" x14ac:dyDescent="0.25">
      <c r="A49" s="31" t="s">
        <v>38</v>
      </c>
      <c r="B49" s="15">
        <f>E27</f>
        <v>57084.323999999993</v>
      </c>
    </row>
    <row r="50" spans="1:2" x14ac:dyDescent="0.25">
      <c r="A50" s="13" t="s">
        <v>36</v>
      </c>
      <c r="B50" s="17">
        <f>B45+B47+B48-B49</f>
        <v>20484.802000000025</v>
      </c>
    </row>
  </sheetData>
  <mergeCells count="29">
    <mergeCell ref="A35:E35"/>
    <mergeCell ref="A36:E36"/>
    <mergeCell ref="B37:D37"/>
    <mergeCell ref="A39:E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2" zoomScaleSheetLayoutView="100" workbookViewId="0">
      <selection activeCell="A25" sqref="A25"/>
    </sheetView>
  </sheetViews>
  <sheetFormatPr defaultColWidth="9.140625" defaultRowHeight="15" x14ac:dyDescent="0.25"/>
  <cols>
    <col min="1" max="1" width="32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5703125" style="2" bestFit="1" customWidth="1"/>
    <col min="7" max="7" width="9.140625" style="2"/>
    <col min="8" max="8" width="11.42578125" style="2" customWidth="1"/>
    <col min="9" max="16384" width="9.140625" style="2"/>
  </cols>
  <sheetData>
    <row r="1" spans="1:5" ht="15.75" x14ac:dyDescent="0.25">
      <c r="A1" s="50" t="s">
        <v>11</v>
      </c>
      <c r="B1" s="50"/>
      <c r="C1" s="50"/>
      <c r="D1" s="50"/>
      <c r="E1" s="50"/>
    </row>
    <row r="2" spans="1:5" ht="37.5" customHeight="1" x14ac:dyDescent="0.25">
      <c r="A2" s="51" t="s">
        <v>12</v>
      </c>
      <c r="B2" s="52"/>
      <c r="C2" s="52"/>
      <c r="D2" s="52"/>
      <c r="E2" s="52"/>
    </row>
    <row r="3" spans="1:5" ht="13.9" customHeight="1" x14ac:dyDescent="0.25">
      <c r="A3" s="53" t="s">
        <v>57</v>
      </c>
      <c r="B3" s="53"/>
      <c r="C3" s="53"/>
      <c r="D3" s="53"/>
      <c r="E3" s="53"/>
    </row>
    <row r="4" spans="1:5" s="1" customFormat="1" ht="15.75" x14ac:dyDescent="0.25">
      <c r="A4" s="24" t="s">
        <v>13</v>
      </c>
      <c r="B4" s="25"/>
      <c r="C4" s="25"/>
      <c r="D4" s="30"/>
      <c r="E4" s="29" t="s">
        <v>58</v>
      </c>
    </row>
    <row r="5" spans="1:5" x14ac:dyDescent="0.25">
      <c r="A5" s="41"/>
      <c r="B5" s="4"/>
      <c r="C5" s="4"/>
      <c r="D5" s="4"/>
      <c r="E5" s="4"/>
    </row>
    <row r="6" spans="1:5" x14ac:dyDescent="0.25">
      <c r="A6" s="54" t="s">
        <v>0</v>
      </c>
      <c r="B6" s="54"/>
      <c r="C6" s="54"/>
      <c r="D6" s="54"/>
      <c r="E6" s="54"/>
    </row>
    <row r="7" spans="1:5" x14ac:dyDescent="0.25">
      <c r="A7" s="55" t="s">
        <v>25</v>
      </c>
      <c r="B7" s="55"/>
      <c r="C7" s="55"/>
      <c r="D7" s="55"/>
      <c r="E7" s="55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54" t="s">
        <v>26</v>
      </c>
      <c r="B9" s="54"/>
      <c r="C9" s="54"/>
      <c r="D9" s="54"/>
      <c r="E9" s="54"/>
    </row>
    <row r="10" spans="1:5" ht="21" customHeight="1" x14ac:dyDescent="0.25">
      <c r="A10" s="58" t="s">
        <v>14</v>
      </c>
      <c r="B10" s="59"/>
      <c r="C10" s="59"/>
      <c r="D10" s="59"/>
      <c r="E10" s="59"/>
    </row>
    <row r="11" spans="1:5" ht="30.6" customHeight="1" x14ac:dyDescent="0.25">
      <c r="A11" s="54" t="s">
        <v>27</v>
      </c>
      <c r="B11" s="54"/>
      <c r="C11" s="54"/>
      <c r="D11" s="54"/>
      <c r="E11" s="54"/>
    </row>
    <row r="12" spans="1:5" ht="18.75" customHeight="1" x14ac:dyDescent="0.25">
      <c r="A12" s="57" t="s">
        <v>15</v>
      </c>
      <c r="B12" s="60"/>
      <c r="C12" s="60"/>
      <c r="D12" s="60"/>
      <c r="E12" s="60"/>
    </row>
    <row r="13" spans="1:5" ht="20.25" customHeight="1" x14ac:dyDescent="0.25">
      <c r="A13" s="54" t="s">
        <v>22</v>
      </c>
      <c r="B13" s="54"/>
      <c r="C13" s="54"/>
      <c r="D13" s="54"/>
      <c r="E13" s="54"/>
    </row>
    <row r="14" spans="1:5" x14ac:dyDescent="0.25">
      <c r="A14" s="57" t="s">
        <v>2</v>
      </c>
      <c r="B14" s="60"/>
      <c r="C14" s="60"/>
      <c r="D14" s="60"/>
      <c r="E14" s="60"/>
    </row>
    <row r="15" spans="1:5" x14ac:dyDescent="0.25">
      <c r="A15" s="54" t="s">
        <v>44</v>
      </c>
      <c r="B15" s="54"/>
      <c r="C15" s="54"/>
      <c r="D15" s="54"/>
      <c r="E15" s="54"/>
    </row>
    <row r="16" spans="1:5" ht="15.6" customHeight="1" x14ac:dyDescent="0.25">
      <c r="A16" s="57" t="s">
        <v>16</v>
      </c>
      <c r="B16" s="60"/>
      <c r="C16" s="60"/>
      <c r="D16" s="60"/>
      <c r="E16" s="60"/>
    </row>
    <row r="17" spans="1:7" ht="30" customHeight="1" x14ac:dyDescent="0.25">
      <c r="A17" s="54" t="s">
        <v>17</v>
      </c>
      <c r="B17" s="54"/>
      <c r="C17" s="54"/>
      <c r="D17" s="54"/>
      <c r="E17" s="54"/>
    </row>
    <row r="18" spans="1:7" ht="61.15" customHeight="1" x14ac:dyDescent="0.25">
      <c r="A18" s="54" t="s">
        <v>28</v>
      </c>
      <c r="B18" s="54"/>
      <c r="C18" s="54"/>
      <c r="D18" s="54"/>
      <c r="E18" s="54"/>
    </row>
    <row r="19" spans="1:7" ht="28.5" customHeight="1" x14ac:dyDescent="0.25">
      <c r="A19" s="56" t="s">
        <v>29</v>
      </c>
      <c r="B19" s="56"/>
      <c r="C19" s="56"/>
      <c r="D19" s="56"/>
      <c r="E19" s="56"/>
    </row>
    <row r="20" spans="1:7" x14ac:dyDescent="0.25">
      <c r="A20" s="56"/>
      <c r="B20" s="56"/>
      <c r="C20" s="56"/>
      <c r="D20" s="56"/>
      <c r="E20" s="56"/>
      <c r="F20" s="2">
        <v>639.79999999999995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63" x14ac:dyDescent="0.25">
      <c r="A22" s="18" t="s">
        <v>42</v>
      </c>
      <c r="B22" s="43" t="s">
        <v>43</v>
      </c>
      <c r="C22" s="3" t="s">
        <v>4</v>
      </c>
      <c r="D22" s="3">
        <v>17.989999999999998</v>
      </c>
      <c r="E22" s="7">
        <f>D22*F20*G20</f>
        <v>34530.005999999994</v>
      </c>
    </row>
    <row r="23" spans="1:7" x14ac:dyDescent="0.25">
      <c r="A23" s="6" t="s">
        <v>40</v>
      </c>
      <c r="B23" s="43" t="s">
        <v>23</v>
      </c>
      <c r="C23" s="3" t="s">
        <v>4</v>
      </c>
      <c r="D23" s="3">
        <v>4.68</v>
      </c>
      <c r="E23" s="7">
        <f>D23*F20*G20</f>
        <v>8982.7919999999995</v>
      </c>
    </row>
    <row r="24" spans="1:7" x14ac:dyDescent="0.25">
      <c r="A24" s="6" t="s">
        <v>30</v>
      </c>
      <c r="B24" s="43" t="s">
        <v>59</v>
      </c>
      <c r="C24" s="3" t="s">
        <v>32</v>
      </c>
      <c r="D24" s="3"/>
      <c r="E24" s="7">
        <v>2383.13</v>
      </c>
    </row>
    <row r="25" spans="1:7" ht="18.75" customHeight="1" x14ac:dyDescent="0.25">
      <c r="A25" s="6" t="s">
        <v>60</v>
      </c>
      <c r="B25" s="43" t="s">
        <v>62</v>
      </c>
      <c r="C25" s="20" t="s">
        <v>32</v>
      </c>
      <c r="D25" s="42"/>
      <c r="E25" s="21">
        <v>16851.66</v>
      </c>
    </row>
    <row r="26" spans="1:7" x14ac:dyDescent="0.25">
      <c r="A26" s="6" t="s">
        <v>61</v>
      </c>
      <c r="B26" s="43" t="s">
        <v>62</v>
      </c>
      <c r="C26" s="3" t="s">
        <v>63</v>
      </c>
      <c r="D26" s="3">
        <v>16</v>
      </c>
      <c r="E26" s="7">
        <f>D26*286.24</f>
        <v>4579.84</v>
      </c>
    </row>
    <row r="27" spans="1:7" x14ac:dyDescent="0.25">
      <c r="A27" s="45"/>
      <c r="B27" s="44"/>
      <c r="C27" s="20"/>
      <c r="D27" s="23"/>
      <c r="E27" s="21"/>
    </row>
    <row r="28" spans="1:7" s="13" customFormat="1" ht="14.25" x14ac:dyDescent="0.2">
      <c r="A28" s="9" t="s">
        <v>24</v>
      </c>
      <c r="B28" s="10"/>
      <c r="C28" s="11"/>
      <c r="D28" s="11"/>
      <c r="E28" s="12">
        <f>SUM(E22:E27)</f>
        <v>67327.427999999985</v>
      </c>
    </row>
    <row r="30" spans="1:7" ht="40.5" customHeight="1" x14ac:dyDescent="0.25">
      <c r="A30" s="62" t="s">
        <v>64</v>
      </c>
      <c r="B30" s="62"/>
      <c r="C30" s="62"/>
      <c r="D30" s="62"/>
      <c r="E30" s="62"/>
    </row>
    <row r="31" spans="1:7" ht="33.75" customHeight="1" x14ac:dyDescent="0.25">
      <c r="A31" s="54" t="s">
        <v>21</v>
      </c>
      <c r="B31" s="54"/>
      <c r="C31" s="54"/>
      <c r="D31" s="54"/>
      <c r="E31" s="54"/>
    </row>
    <row r="32" spans="1:7" x14ac:dyDescent="0.25">
      <c r="A32" s="54" t="s">
        <v>20</v>
      </c>
      <c r="B32" s="54"/>
      <c r="C32" s="54"/>
      <c r="D32" s="54"/>
      <c r="E32" s="54"/>
    </row>
    <row r="33" spans="1:6" ht="34.5" customHeight="1" x14ac:dyDescent="0.25">
      <c r="A33" s="54" t="s">
        <v>33</v>
      </c>
      <c r="B33" s="54"/>
      <c r="C33" s="54"/>
      <c r="D33" s="54"/>
      <c r="E33" s="54"/>
    </row>
    <row r="34" spans="1:6" ht="16.5" customHeight="1" x14ac:dyDescent="0.25">
      <c r="A34" s="54" t="s">
        <v>18</v>
      </c>
      <c r="B34" s="54"/>
      <c r="C34" s="54"/>
      <c r="D34" s="54"/>
      <c r="E34" s="54"/>
    </row>
    <row r="35" spans="1:6" x14ac:dyDescent="0.25">
      <c r="A35" s="63" t="s">
        <v>5</v>
      </c>
      <c r="B35" s="63"/>
      <c r="C35" s="63"/>
      <c r="D35" s="63"/>
      <c r="E35" s="63"/>
    </row>
    <row r="36" spans="1:6" x14ac:dyDescent="0.25">
      <c r="A36" s="54" t="s">
        <v>18</v>
      </c>
      <c r="B36" s="54"/>
      <c r="C36" s="54"/>
      <c r="D36" s="54"/>
      <c r="E36" s="54"/>
    </row>
    <row r="37" spans="1:6" x14ac:dyDescent="0.25">
      <c r="A37" s="64" t="s">
        <v>45</v>
      </c>
      <c r="B37" s="64"/>
      <c r="C37" s="64"/>
      <c r="D37" s="64"/>
      <c r="E37" s="64"/>
    </row>
    <row r="38" spans="1:6" x14ac:dyDescent="0.25">
      <c r="B38" s="61" t="s">
        <v>19</v>
      </c>
      <c r="C38" s="61"/>
      <c r="D38" s="61"/>
      <c r="E38" s="5" t="s">
        <v>6</v>
      </c>
    </row>
    <row r="39" spans="1:6" x14ac:dyDescent="0.25">
      <c r="A39" s="40"/>
      <c r="B39" s="40"/>
      <c r="C39" s="40"/>
      <c r="D39" s="40"/>
      <c r="E39" s="40"/>
    </row>
    <row r="40" spans="1:6" x14ac:dyDescent="0.25">
      <c r="A40" s="64" t="s">
        <v>34</v>
      </c>
      <c r="B40" s="64"/>
      <c r="C40" s="64"/>
      <c r="D40" s="64"/>
      <c r="E40" s="64"/>
    </row>
    <row r="41" spans="1:6" x14ac:dyDescent="0.25">
      <c r="B41" s="61" t="s">
        <v>19</v>
      </c>
      <c r="C41" s="61"/>
      <c r="D41" s="61"/>
      <c r="E41" s="5" t="s">
        <v>6</v>
      </c>
    </row>
    <row r="44" spans="1:6" x14ac:dyDescent="0.25">
      <c r="A44" s="46" t="s">
        <v>39</v>
      </c>
    </row>
    <row r="45" spans="1:6" x14ac:dyDescent="0.25">
      <c r="A45" s="13" t="s">
        <v>35</v>
      </c>
    </row>
    <row r="46" spans="1:6" x14ac:dyDescent="0.25">
      <c r="A46" s="2" t="s">
        <v>41</v>
      </c>
      <c r="B46" s="14">
        <f>'2кв'!B50</f>
        <v>20484.802000000025</v>
      </c>
    </row>
    <row r="47" spans="1:6" x14ac:dyDescent="0.25">
      <c r="A47" s="16" t="s">
        <v>65</v>
      </c>
      <c r="B47" s="15"/>
    </row>
    <row r="48" spans="1:6" x14ac:dyDescent="0.25">
      <c r="A48" s="2" t="s">
        <v>37</v>
      </c>
      <c r="B48" s="15">
        <v>48420.06</v>
      </c>
      <c r="F48" s="19"/>
    </row>
    <row r="49" spans="1:6" x14ac:dyDescent="0.25">
      <c r="A49" s="2" t="s">
        <v>46</v>
      </c>
      <c r="B49" s="15">
        <f>150*2</f>
        <v>300</v>
      </c>
      <c r="F49" s="19"/>
    </row>
    <row r="50" spans="1:6" ht="30" x14ac:dyDescent="0.25">
      <c r="A50" s="39" t="s">
        <v>38</v>
      </c>
      <c r="B50" s="15">
        <f>E28</f>
        <v>67327.427999999985</v>
      </c>
    </row>
    <row r="51" spans="1:6" x14ac:dyDescent="0.25">
      <c r="A51" s="13" t="s">
        <v>36</v>
      </c>
      <c r="B51" s="17">
        <f>B46+B48+B49-B50</f>
        <v>1877.4340000000375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30:E30"/>
    <mergeCell ref="A31:E31"/>
    <mergeCell ref="A32:E32"/>
    <mergeCell ref="A33:E33"/>
    <mergeCell ref="A34:E34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0" zoomScaleSheetLayoutView="100" workbookViewId="0">
      <selection activeCell="B48" sqref="B48"/>
    </sheetView>
  </sheetViews>
  <sheetFormatPr defaultColWidth="9.140625" defaultRowHeight="15" x14ac:dyDescent="0.25"/>
  <cols>
    <col min="1" max="1" width="32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0.5703125" style="2" bestFit="1" customWidth="1"/>
    <col min="7" max="7" width="9.140625" style="2"/>
    <col min="8" max="8" width="11.42578125" style="2" customWidth="1"/>
    <col min="9" max="16384" width="9.140625" style="2"/>
  </cols>
  <sheetData>
    <row r="1" spans="1:5" ht="15.75" x14ac:dyDescent="0.25">
      <c r="A1" s="50" t="s">
        <v>11</v>
      </c>
      <c r="B1" s="50"/>
      <c r="C1" s="50"/>
      <c r="D1" s="50"/>
      <c r="E1" s="50"/>
    </row>
    <row r="2" spans="1:5" ht="37.5" customHeight="1" x14ac:dyDescent="0.25">
      <c r="A2" s="51" t="s">
        <v>12</v>
      </c>
      <c r="B2" s="52"/>
      <c r="C2" s="52"/>
      <c r="D2" s="52"/>
      <c r="E2" s="52"/>
    </row>
    <row r="3" spans="1:5" ht="13.9" customHeight="1" x14ac:dyDescent="0.25">
      <c r="A3" s="53" t="s">
        <v>66</v>
      </c>
      <c r="B3" s="53"/>
      <c r="C3" s="53"/>
      <c r="D3" s="53"/>
      <c r="E3" s="53"/>
    </row>
    <row r="4" spans="1:5" s="1" customFormat="1" ht="15.75" x14ac:dyDescent="0.25">
      <c r="A4" s="24" t="s">
        <v>13</v>
      </c>
      <c r="B4" s="25"/>
      <c r="C4" s="25"/>
      <c r="D4" s="30"/>
      <c r="E4" s="29" t="s">
        <v>67</v>
      </c>
    </row>
    <row r="5" spans="1:5" x14ac:dyDescent="0.25">
      <c r="A5" s="49"/>
      <c r="B5" s="4"/>
      <c r="C5" s="4"/>
      <c r="D5" s="4"/>
      <c r="E5" s="4"/>
    </row>
    <row r="6" spans="1:5" x14ac:dyDescent="0.25">
      <c r="A6" s="54" t="s">
        <v>0</v>
      </c>
      <c r="B6" s="54"/>
      <c r="C6" s="54"/>
      <c r="D6" s="54"/>
      <c r="E6" s="54"/>
    </row>
    <row r="7" spans="1:5" x14ac:dyDescent="0.25">
      <c r="A7" s="55" t="s">
        <v>25</v>
      </c>
      <c r="B7" s="55"/>
      <c r="C7" s="55"/>
      <c r="D7" s="55"/>
      <c r="E7" s="55"/>
    </row>
    <row r="8" spans="1:5" x14ac:dyDescent="0.25">
      <c r="A8" s="57" t="s">
        <v>1</v>
      </c>
      <c r="B8" s="57"/>
      <c r="C8" s="57"/>
      <c r="D8" s="57"/>
      <c r="E8" s="57"/>
    </row>
    <row r="9" spans="1:5" x14ac:dyDescent="0.25">
      <c r="A9" s="54" t="s">
        <v>26</v>
      </c>
      <c r="B9" s="54"/>
      <c r="C9" s="54"/>
      <c r="D9" s="54"/>
      <c r="E9" s="54"/>
    </row>
    <row r="10" spans="1:5" ht="21" customHeight="1" x14ac:dyDescent="0.25">
      <c r="A10" s="58" t="s">
        <v>14</v>
      </c>
      <c r="B10" s="59"/>
      <c r="C10" s="59"/>
      <c r="D10" s="59"/>
      <c r="E10" s="59"/>
    </row>
    <row r="11" spans="1:5" ht="30.6" customHeight="1" x14ac:dyDescent="0.25">
      <c r="A11" s="54" t="s">
        <v>27</v>
      </c>
      <c r="B11" s="54"/>
      <c r="C11" s="54"/>
      <c r="D11" s="54"/>
      <c r="E11" s="54"/>
    </row>
    <row r="12" spans="1:5" ht="18.75" customHeight="1" x14ac:dyDescent="0.25">
      <c r="A12" s="57" t="s">
        <v>15</v>
      </c>
      <c r="B12" s="60"/>
      <c r="C12" s="60"/>
      <c r="D12" s="60"/>
      <c r="E12" s="60"/>
    </row>
    <row r="13" spans="1:5" ht="20.25" customHeight="1" x14ac:dyDescent="0.25">
      <c r="A13" s="54" t="s">
        <v>22</v>
      </c>
      <c r="B13" s="54"/>
      <c r="C13" s="54"/>
      <c r="D13" s="54"/>
      <c r="E13" s="54"/>
    </row>
    <row r="14" spans="1:5" x14ac:dyDescent="0.25">
      <c r="A14" s="57" t="s">
        <v>2</v>
      </c>
      <c r="B14" s="60"/>
      <c r="C14" s="60"/>
      <c r="D14" s="60"/>
      <c r="E14" s="60"/>
    </row>
    <row r="15" spans="1:5" x14ac:dyDescent="0.25">
      <c r="A15" s="54" t="s">
        <v>44</v>
      </c>
      <c r="B15" s="54"/>
      <c r="C15" s="54"/>
      <c r="D15" s="54"/>
      <c r="E15" s="54"/>
    </row>
    <row r="16" spans="1:5" ht="15.6" customHeight="1" x14ac:dyDescent="0.25">
      <c r="A16" s="57" t="s">
        <v>16</v>
      </c>
      <c r="B16" s="60"/>
      <c r="C16" s="60"/>
      <c r="D16" s="60"/>
      <c r="E16" s="60"/>
    </row>
    <row r="17" spans="1:7" ht="30" customHeight="1" x14ac:dyDescent="0.25">
      <c r="A17" s="54" t="s">
        <v>17</v>
      </c>
      <c r="B17" s="54"/>
      <c r="C17" s="54"/>
      <c r="D17" s="54"/>
      <c r="E17" s="54"/>
    </row>
    <row r="18" spans="1:7" ht="61.15" customHeight="1" x14ac:dyDescent="0.25">
      <c r="A18" s="54" t="s">
        <v>28</v>
      </c>
      <c r="B18" s="54"/>
      <c r="C18" s="54"/>
      <c r="D18" s="54"/>
      <c r="E18" s="54"/>
    </row>
    <row r="19" spans="1:7" ht="28.5" customHeight="1" x14ac:dyDescent="0.25">
      <c r="A19" s="56" t="s">
        <v>29</v>
      </c>
      <c r="B19" s="56"/>
      <c r="C19" s="56"/>
      <c r="D19" s="56"/>
      <c r="E19" s="56"/>
    </row>
    <row r="20" spans="1:7" x14ac:dyDescent="0.25">
      <c r="A20" s="56"/>
      <c r="B20" s="56"/>
      <c r="C20" s="56"/>
      <c r="D20" s="56"/>
      <c r="E20" s="56"/>
      <c r="F20" s="2">
        <v>639.79999999999995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63" x14ac:dyDescent="0.25">
      <c r="A22" s="18" t="s">
        <v>42</v>
      </c>
      <c r="B22" s="43" t="s">
        <v>43</v>
      </c>
      <c r="C22" s="3" t="s">
        <v>4</v>
      </c>
      <c r="D22" s="3">
        <v>17.989999999999998</v>
      </c>
      <c r="E22" s="7">
        <f>D22*F20*G20</f>
        <v>34530.005999999994</v>
      </c>
    </row>
    <row r="23" spans="1:7" x14ac:dyDescent="0.25">
      <c r="A23" s="6" t="s">
        <v>40</v>
      </c>
      <c r="B23" s="43" t="s">
        <v>23</v>
      </c>
      <c r="C23" s="3" t="s">
        <v>4</v>
      </c>
      <c r="D23" s="3">
        <v>4.68</v>
      </c>
      <c r="E23" s="7">
        <f>D23*F20*G20</f>
        <v>8982.7919999999995</v>
      </c>
    </row>
    <row r="24" spans="1:7" x14ac:dyDescent="0.25">
      <c r="A24" s="6" t="s">
        <v>30</v>
      </c>
      <c r="B24" s="43" t="s">
        <v>94</v>
      </c>
      <c r="C24" s="3" t="s">
        <v>32</v>
      </c>
      <c r="D24" s="3"/>
      <c r="E24" s="7">
        <v>50.69</v>
      </c>
    </row>
    <row r="25" spans="1:7" x14ac:dyDescent="0.25">
      <c r="A25" s="6" t="s">
        <v>93</v>
      </c>
      <c r="B25" s="43" t="s">
        <v>95</v>
      </c>
      <c r="C25" s="20" t="s">
        <v>63</v>
      </c>
      <c r="D25" s="42">
        <v>2</v>
      </c>
      <c r="E25" s="21">
        <f>D25*286.24</f>
        <v>572.48</v>
      </c>
    </row>
    <row r="26" spans="1:7" x14ac:dyDescent="0.25">
      <c r="A26" s="45"/>
      <c r="B26" s="44"/>
      <c r="C26" s="20"/>
      <c r="D26" s="23"/>
      <c r="E26" s="21"/>
    </row>
    <row r="27" spans="1:7" s="13" customFormat="1" ht="14.25" x14ac:dyDescent="0.2">
      <c r="A27" s="9" t="s">
        <v>24</v>
      </c>
      <c r="B27" s="10"/>
      <c r="C27" s="11"/>
      <c r="D27" s="11"/>
      <c r="E27" s="12">
        <f>SUM(E22:E26)</f>
        <v>44135.968000000001</v>
      </c>
    </row>
    <row r="29" spans="1:7" ht="40.5" customHeight="1" x14ac:dyDescent="0.25">
      <c r="A29" s="62" t="s">
        <v>96</v>
      </c>
      <c r="B29" s="62"/>
      <c r="C29" s="62"/>
      <c r="D29" s="62"/>
      <c r="E29" s="62"/>
    </row>
    <row r="30" spans="1:7" ht="33.75" customHeight="1" x14ac:dyDescent="0.25">
      <c r="A30" s="54" t="s">
        <v>21</v>
      </c>
      <c r="B30" s="54"/>
      <c r="C30" s="54"/>
      <c r="D30" s="54"/>
      <c r="E30" s="54"/>
    </row>
    <row r="31" spans="1:7" x14ac:dyDescent="0.25">
      <c r="A31" s="54" t="s">
        <v>20</v>
      </c>
      <c r="B31" s="54"/>
      <c r="C31" s="54"/>
      <c r="D31" s="54"/>
      <c r="E31" s="54"/>
    </row>
    <row r="32" spans="1:7" ht="34.5" customHeight="1" x14ac:dyDescent="0.25">
      <c r="A32" s="54" t="s">
        <v>33</v>
      </c>
      <c r="B32" s="54"/>
      <c r="C32" s="54"/>
      <c r="D32" s="54"/>
      <c r="E32" s="54"/>
    </row>
    <row r="33" spans="1:6" ht="16.5" customHeight="1" x14ac:dyDescent="0.25">
      <c r="A33" s="54" t="s">
        <v>18</v>
      </c>
      <c r="B33" s="54"/>
      <c r="C33" s="54"/>
      <c r="D33" s="54"/>
      <c r="E33" s="54"/>
    </row>
    <row r="34" spans="1:6" x14ac:dyDescent="0.25">
      <c r="A34" s="63" t="s">
        <v>5</v>
      </c>
      <c r="B34" s="63"/>
      <c r="C34" s="63"/>
      <c r="D34" s="63"/>
      <c r="E34" s="63"/>
    </row>
    <row r="35" spans="1:6" x14ac:dyDescent="0.25">
      <c r="A35" s="54" t="s">
        <v>18</v>
      </c>
      <c r="B35" s="54"/>
      <c r="C35" s="54"/>
      <c r="D35" s="54"/>
      <c r="E35" s="54"/>
    </row>
    <row r="36" spans="1:6" x14ac:dyDescent="0.25">
      <c r="A36" s="64" t="s">
        <v>45</v>
      </c>
      <c r="B36" s="64"/>
      <c r="C36" s="64"/>
      <c r="D36" s="64"/>
      <c r="E36" s="64"/>
    </row>
    <row r="37" spans="1:6" x14ac:dyDescent="0.25">
      <c r="B37" s="61" t="s">
        <v>19</v>
      </c>
      <c r="C37" s="61"/>
      <c r="D37" s="61"/>
      <c r="E37" s="5" t="s">
        <v>6</v>
      </c>
    </row>
    <row r="38" spans="1:6" x14ac:dyDescent="0.25">
      <c r="A38" s="48"/>
      <c r="B38" s="48"/>
      <c r="C38" s="48"/>
      <c r="D38" s="48"/>
      <c r="E38" s="48"/>
    </row>
    <row r="39" spans="1:6" x14ac:dyDescent="0.25">
      <c r="A39" s="64" t="s">
        <v>34</v>
      </c>
      <c r="B39" s="64"/>
      <c r="C39" s="64"/>
      <c r="D39" s="64"/>
      <c r="E39" s="64"/>
    </row>
    <row r="40" spans="1:6" x14ac:dyDescent="0.25">
      <c r="B40" s="61" t="s">
        <v>19</v>
      </c>
      <c r="C40" s="61"/>
      <c r="D40" s="61"/>
      <c r="E40" s="5" t="s">
        <v>6</v>
      </c>
    </row>
    <row r="43" spans="1:6" x14ac:dyDescent="0.25">
      <c r="A43" s="46" t="s">
        <v>39</v>
      </c>
    </row>
    <row r="44" spans="1:6" x14ac:dyDescent="0.25">
      <c r="A44" s="13" t="s">
        <v>35</v>
      </c>
    </row>
    <row r="45" spans="1:6" x14ac:dyDescent="0.25">
      <c r="A45" s="2" t="s">
        <v>41</v>
      </c>
      <c r="B45" s="14">
        <f>'3кв'!B51</f>
        <v>1877.4340000000375</v>
      </c>
    </row>
    <row r="46" spans="1:6" x14ac:dyDescent="0.25">
      <c r="A46" s="16" t="s">
        <v>65</v>
      </c>
      <c r="B46" s="15"/>
    </row>
    <row r="47" spans="1:6" x14ac:dyDescent="0.25">
      <c r="A47" s="2" t="s">
        <v>37</v>
      </c>
      <c r="B47" s="15">
        <v>49789.27</v>
      </c>
      <c r="F47" s="19"/>
    </row>
    <row r="48" spans="1:6" x14ac:dyDescent="0.25">
      <c r="B48" s="15"/>
      <c r="F48" s="19"/>
    </row>
    <row r="49" spans="1:2" ht="30" x14ac:dyDescent="0.25">
      <c r="A49" s="47" t="s">
        <v>38</v>
      </c>
      <c r="B49" s="15">
        <f>E27</f>
        <v>44135.968000000001</v>
      </c>
    </row>
    <row r="50" spans="1:2" x14ac:dyDescent="0.25">
      <c r="A50" s="13" t="s">
        <v>36</v>
      </c>
      <c r="B50" s="17">
        <f>B45+B47+B48-B49</f>
        <v>7530.7360000000335</v>
      </c>
    </row>
  </sheetData>
  <mergeCells count="29">
    <mergeCell ref="A35:E35"/>
    <mergeCell ref="A36:E36"/>
    <mergeCell ref="B37:D37"/>
    <mergeCell ref="A39:E39"/>
    <mergeCell ref="B40:D40"/>
    <mergeCell ref="A29:E29"/>
    <mergeCell ref="A30:E30"/>
    <mergeCell ref="A31:E31"/>
    <mergeCell ref="A32:E32"/>
    <mergeCell ref="A33:E33"/>
    <mergeCell ref="A34:E34"/>
    <mergeCell ref="A15:E15"/>
    <mergeCell ref="A16:E16"/>
    <mergeCell ref="A17:E17"/>
    <mergeCell ref="A18:E18"/>
    <mergeCell ref="A19:E19"/>
    <mergeCell ref="A20:E20"/>
    <mergeCell ref="A9:E9"/>
    <mergeCell ref="A10:E10"/>
    <mergeCell ref="A11:E11"/>
    <mergeCell ref="A12:E12"/>
    <mergeCell ref="A13:E13"/>
    <mergeCell ref="A14:E14"/>
    <mergeCell ref="A1:E1"/>
    <mergeCell ref="A2:E2"/>
    <mergeCell ref="A3:E3"/>
    <mergeCell ref="A6:E6"/>
    <mergeCell ref="A7:E7"/>
    <mergeCell ref="A8:E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BreakPreview" topLeftCell="A25" zoomScaleSheetLayoutView="100" workbookViewId="0">
      <selection activeCell="B16" sqref="B16"/>
    </sheetView>
  </sheetViews>
  <sheetFormatPr defaultRowHeight="15.75" x14ac:dyDescent="0.25"/>
  <cols>
    <col min="1" max="1" width="10.5703125" style="67" customWidth="1"/>
    <col min="2" max="2" width="65.42578125" style="67" customWidth="1"/>
    <col min="3" max="3" width="15.28515625" style="67" customWidth="1"/>
    <col min="4" max="4" width="11.85546875" style="67" customWidth="1"/>
    <col min="5" max="5" width="14.7109375" style="67" customWidth="1"/>
    <col min="6" max="6" width="12.42578125" style="67" customWidth="1"/>
    <col min="7" max="7" width="12" style="67" customWidth="1"/>
    <col min="8" max="8" width="13.5703125" style="67" customWidth="1"/>
    <col min="9" max="16384" width="9.140625" style="67"/>
  </cols>
  <sheetData>
    <row r="1" spans="1:5" x14ac:dyDescent="0.25">
      <c r="A1" s="65" t="s">
        <v>68</v>
      </c>
      <c r="B1" s="65"/>
      <c r="C1" s="65"/>
      <c r="D1" s="66"/>
    </row>
    <row r="2" spans="1:5" x14ac:dyDescent="0.25">
      <c r="A2" s="68" t="s">
        <v>69</v>
      </c>
      <c r="B2" s="68"/>
      <c r="C2" s="68"/>
      <c r="D2" s="69"/>
    </row>
    <row r="3" spans="1:5" x14ac:dyDescent="0.25">
      <c r="A3" s="68" t="s">
        <v>70</v>
      </c>
      <c r="B3" s="68"/>
      <c r="C3" s="68"/>
      <c r="D3" s="69"/>
    </row>
    <row r="4" spans="1:5" x14ac:dyDescent="0.25">
      <c r="A4" s="65" t="s">
        <v>92</v>
      </c>
      <c r="B4" s="65"/>
      <c r="C4" s="65"/>
      <c r="D4" s="66"/>
    </row>
    <row r="5" spans="1:5" x14ac:dyDescent="0.25">
      <c r="A5" s="70"/>
      <c r="B5" s="70"/>
      <c r="C5" s="70"/>
      <c r="D5" s="1"/>
    </row>
    <row r="6" spans="1:5" x14ac:dyDescent="0.25">
      <c r="A6" s="69"/>
      <c r="B6" s="71" t="s">
        <v>71</v>
      </c>
      <c r="C6" s="72">
        <f>'1кв'!B45</f>
        <v>25632.55</v>
      </c>
      <c r="D6" s="73"/>
    </row>
    <row r="7" spans="1:5" x14ac:dyDescent="0.25">
      <c r="A7" s="74" t="s">
        <v>72</v>
      </c>
      <c r="B7" s="71" t="s">
        <v>97</v>
      </c>
      <c r="C7" s="72"/>
      <c r="D7" s="73"/>
    </row>
    <row r="8" spans="1:5" x14ac:dyDescent="0.25">
      <c r="B8" s="75" t="s">
        <v>73</v>
      </c>
      <c r="C8" s="76">
        <f>'1кв'!B47+'2кв'!B47+'3кв'!B48+'4кв'!B47</f>
        <v>189572.77</v>
      </c>
      <c r="D8" s="77"/>
    </row>
    <row r="9" spans="1:5" ht="31.5" x14ac:dyDescent="0.25">
      <c r="B9" s="18" t="s">
        <v>74</v>
      </c>
      <c r="C9" s="76">
        <f>'1кв'!B48+'2кв'!B48+'3кв'!B49+'4кв'!B48</f>
        <v>1200</v>
      </c>
      <c r="D9" s="77"/>
    </row>
    <row r="10" spans="1:5" x14ac:dyDescent="0.25">
      <c r="A10" s="25"/>
      <c r="B10" s="75" t="s">
        <v>75</v>
      </c>
      <c r="C10" s="78">
        <f>SUM(C8:C9)</f>
        <v>190772.77</v>
      </c>
      <c r="D10" s="73"/>
    </row>
    <row r="11" spans="1:5" x14ac:dyDescent="0.25">
      <c r="A11" s="1"/>
      <c r="B11" s="79"/>
      <c r="C11" s="79"/>
      <c r="D11" s="80"/>
    </row>
    <row r="12" spans="1:5" x14ac:dyDescent="0.25">
      <c r="A12" s="81" t="s">
        <v>76</v>
      </c>
      <c r="B12" s="18" t="s">
        <v>77</v>
      </c>
      <c r="C12" s="76">
        <f>'1кв'!E22+'2кв'!E22+'3кв'!E22+'4кв'!E22</f>
        <v>132016.33199999997</v>
      </c>
      <c r="D12" s="80"/>
    </row>
    <row r="13" spans="1:5" x14ac:dyDescent="0.25">
      <c r="A13" s="81"/>
      <c r="B13" s="18" t="s">
        <v>40</v>
      </c>
      <c r="C13" s="76">
        <f>'1кв'!E23+'2кв'!E23+'3кв'!E23+'4кв'!E23</f>
        <v>34702.752</v>
      </c>
      <c r="D13" s="80"/>
    </row>
    <row r="14" spans="1:5" x14ac:dyDescent="0.25">
      <c r="A14" s="1"/>
      <c r="B14" s="18" t="s">
        <v>30</v>
      </c>
      <c r="C14" s="76">
        <f>'1кв'!E24+'2кв'!E24+'3кв'!E24+'4кв'!E24</f>
        <v>2936.52</v>
      </c>
      <c r="D14" s="80"/>
      <c r="E14" s="82"/>
    </row>
    <row r="15" spans="1:5" x14ac:dyDescent="0.25">
      <c r="A15" s="81"/>
      <c r="B15" s="18" t="s">
        <v>100</v>
      </c>
      <c r="C15" s="76">
        <f>'3кв'!E26+'4кв'!E25</f>
        <v>5152.32</v>
      </c>
      <c r="D15" s="80"/>
    </row>
    <row r="16" spans="1:5" x14ac:dyDescent="0.25">
      <c r="A16" s="81"/>
      <c r="B16" s="18" t="s">
        <v>78</v>
      </c>
      <c r="C16" s="76">
        <f>SUM(C17:C21)</f>
        <v>34066.660000000003</v>
      </c>
      <c r="D16" s="80"/>
    </row>
    <row r="17" spans="1:5" x14ac:dyDescent="0.25">
      <c r="A17" s="81"/>
      <c r="B17" s="18" t="s">
        <v>79</v>
      </c>
      <c r="C17" s="76"/>
      <c r="D17" s="80"/>
    </row>
    <row r="18" spans="1:5" ht="31.5" x14ac:dyDescent="0.25">
      <c r="A18" s="81"/>
      <c r="B18" s="18" t="s">
        <v>80</v>
      </c>
      <c r="C18" s="76">
        <f>'1кв'!E25</f>
        <v>315</v>
      </c>
      <c r="D18" s="80"/>
    </row>
    <row r="19" spans="1:5" x14ac:dyDescent="0.25">
      <c r="A19" s="81"/>
      <c r="B19" s="18" t="s">
        <v>98</v>
      </c>
      <c r="C19" s="76">
        <f>'2кв'!E25</f>
        <v>16900</v>
      </c>
      <c r="D19" s="80"/>
    </row>
    <row r="20" spans="1:5" x14ac:dyDescent="0.25">
      <c r="A20" s="81"/>
      <c r="B20" s="18" t="s">
        <v>99</v>
      </c>
      <c r="C20" s="76">
        <f>'3кв'!E25</f>
        <v>16851.66</v>
      </c>
      <c r="D20" s="80"/>
    </row>
    <row r="21" spans="1:5" x14ac:dyDescent="0.25">
      <c r="A21" s="81"/>
      <c r="B21" s="83"/>
      <c r="C21" s="76"/>
      <c r="D21" s="80"/>
    </row>
    <row r="22" spans="1:5" x14ac:dyDescent="0.25">
      <c r="A22" s="1"/>
      <c r="B22" s="84" t="s">
        <v>81</v>
      </c>
      <c r="C22" s="78">
        <f>SUM(C12:C16)</f>
        <v>208874.58399999997</v>
      </c>
      <c r="D22" s="80"/>
      <c r="E22" s="82"/>
    </row>
    <row r="23" spans="1:5" x14ac:dyDescent="0.25">
      <c r="A23" s="1"/>
      <c r="B23" s="84" t="s">
        <v>82</v>
      </c>
      <c r="C23" s="78">
        <f>C6+C10-C22</f>
        <v>7530.7360000000044</v>
      </c>
      <c r="D23" s="80"/>
    </row>
    <row r="24" spans="1:5" x14ac:dyDescent="0.25">
      <c r="A24" s="1"/>
      <c r="B24" s="74"/>
      <c r="C24" s="74"/>
      <c r="D24" s="80"/>
    </row>
    <row r="25" spans="1:5" x14ac:dyDescent="0.25">
      <c r="A25" s="1"/>
      <c r="B25" s="85" t="s">
        <v>83</v>
      </c>
      <c r="C25" s="85"/>
      <c r="D25" s="80"/>
    </row>
    <row r="26" spans="1:5" x14ac:dyDescent="0.25">
      <c r="A26" s="1"/>
      <c r="B26" s="85" t="s">
        <v>84</v>
      </c>
      <c r="C26" s="86">
        <v>15227.24</v>
      </c>
      <c r="D26" s="80"/>
    </row>
    <row r="27" spans="1:5" x14ac:dyDescent="0.25">
      <c r="A27" s="1"/>
      <c r="B27" s="87" t="s">
        <v>85</v>
      </c>
      <c r="C27" s="88">
        <v>16596.37</v>
      </c>
      <c r="D27" s="80"/>
    </row>
    <row r="28" spans="1:5" x14ac:dyDescent="0.25">
      <c r="A28" s="1"/>
      <c r="B28" s="85" t="s">
        <v>86</v>
      </c>
      <c r="C28" s="89">
        <f>C27-C26</f>
        <v>1369.1299999999992</v>
      </c>
      <c r="D28" s="80"/>
    </row>
    <row r="29" spans="1:5" x14ac:dyDescent="0.25">
      <c r="A29" s="1"/>
      <c r="B29" s="74"/>
      <c r="C29" s="74"/>
      <c r="D29" s="80"/>
    </row>
    <row r="30" spans="1:5" x14ac:dyDescent="0.25">
      <c r="A30" s="1"/>
      <c r="B30" s="74"/>
      <c r="C30" s="74"/>
      <c r="D30" s="80"/>
    </row>
    <row r="31" spans="1:5" x14ac:dyDescent="0.25">
      <c r="A31" s="1"/>
      <c r="B31" s="74"/>
      <c r="C31" s="74"/>
      <c r="D31" s="80"/>
    </row>
    <row r="32" spans="1:5" x14ac:dyDescent="0.25">
      <c r="A32" s="1"/>
      <c r="B32" s="74"/>
      <c r="C32" s="74"/>
      <c r="D32" s="80"/>
    </row>
    <row r="33" spans="1:4" x14ac:dyDescent="0.25">
      <c r="A33" s="1" t="s">
        <v>87</v>
      </c>
      <c r="B33" s="74" t="s">
        <v>88</v>
      </c>
      <c r="C33" s="74"/>
      <c r="D33" s="80"/>
    </row>
    <row r="34" spans="1:4" x14ac:dyDescent="0.25">
      <c r="A34" s="1"/>
      <c r="B34" s="74" t="s">
        <v>89</v>
      </c>
      <c r="C34" s="74"/>
      <c r="D34" s="80"/>
    </row>
    <row r="35" spans="1:4" x14ac:dyDescent="0.25">
      <c r="A35" s="1"/>
      <c r="B35" s="74" t="s">
        <v>90</v>
      </c>
      <c r="C35" s="74"/>
      <c r="D35" s="80"/>
    </row>
    <row r="36" spans="1:4" x14ac:dyDescent="0.25">
      <c r="A36" s="1"/>
      <c r="B36" s="74"/>
      <c r="C36" s="74"/>
      <c r="D36" s="80"/>
    </row>
    <row r="37" spans="1:4" x14ac:dyDescent="0.25">
      <c r="A37" s="1"/>
      <c r="B37" s="74"/>
      <c r="C37" s="74"/>
      <c r="D37" s="80"/>
    </row>
    <row r="38" spans="1:4" x14ac:dyDescent="0.25">
      <c r="A38" s="1"/>
      <c r="B38" s="74" t="s">
        <v>91</v>
      </c>
      <c r="C38" s="74"/>
      <c r="D38" s="80"/>
    </row>
    <row r="39" spans="1:4" x14ac:dyDescent="0.25">
      <c r="A39" s="1"/>
      <c r="B39" s="74"/>
      <c r="C39" s="74"/>
      <c r="D39" s="80"/>
    </row>
    <row r="40" spans="1:4" x14ac:dyDescent="0.25">
      <c r="A40" s="1"/>
      <c r="B40" s="74"/>
      <c r="C40" s="74"/>
      <c r="D40" s="80"/>
    </row>
    <row r="41" spans="1:4" x14ac:dyDescent="0.25">
      <c r="A41" s="1"/>
      <c r="B41" s="74"/>
      <c r="C41" s="74"/>
      <c r="D41" s="80"/>
    </row>
    <row r="42" spans="1:4" x14ac:dyDescent="0.25">
      <c r="A42" s="1"/>
      <c r="B42" s="74"/>
      <c r="C42" s="74"/>
      <c r="D42" s="80"/>
    </row>
  </sheetData>
  <mergeCells count="6">
    <mergeCell ref="A1:C1"/>
    <mergeCell ref="A2:C2"/>
    <mergeCell ref="A3:C3"/>
    <mergeCell ref="A4:C4"/>
    <mergeCell ref="A5:C5"/>
    <mergeCell ref="B11:C11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2025-03-04T11:32:02Z</dcterms:modified>
</cp:coreProperties>
</file>